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ummary Model" sheetId="1" r:id="rId1"/>
    <sheet name="Revisions" sheetId="2" r:id="rId2"/>
    <sheet name="sheet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<sst xmlns="http://schemas.openxmlformats.org/spreadsheetml/2006/main" count="73" uniqueCount="56">
  <si>
    <t>GENERAL FUND - MEDIUM TERM FINANCIAL PLAN</t>
  </si>
  <si>
    <t>SUMMARY  Model November 09</t>
  </si>
  <si>
    <t>2009/10</t>
  </si>
  <si>
    <t>2010/11</t>
  </si>
  <si>
    <t>2011/12</t>
  </si>
  <si>
    <t>2012/13</t>
  </si>
  <si>
    <t>2013/14</t>
  </si>
  <si>
    <t>£'000</t>
  </si>
  <si>
    <t>Net Cost of Services</t>
  </si>
  <si>
    <t>Interest Payments</t>
  </si>
  <si>
    <t>Interest &amp; Investment Income</t>
  </si>
  <si>
    <t>Pensions Interest/Return on Assets</t>
  </si>
  <si>
    <t>Fees &amp; Charges</t>
  </si>
  <si>
    <t>Growth Items</t>
  </si>
  <si>
    <t>Special Items</t>
  </si>
  <si>
    <t>Efficiency Savings</t>
  </si>
  <si>
    <t xml:space="preserve">One off Savings </t>
  </si>
  <si>
    <t>Known Changes</t>
  </si>
  <si>
    <t>Management actions to mitigate increased pressures</t>
  </si>
  <si>
    <t>Corporate Contingency</t>
  </si>
  <si>
    <t>nil</t>
  </si>
  <si>
    <t>RCCO/Internal Interest</t>
  </si>
  <si>
    <t>Net Expenditure</t>
  </si>
  <si>
    <t>Contribution to / from Earmarked Reserves</t>
  </si>
  <si>
    <t>Contribution to/ from Interest Equalisation reserve</t>
  </si>
  <si>
    <t>Use of General Reserve</t>
  </si>
  <si>
    <t>Movement on Pension Reserve</t>
  </si>
  <si>
    <t>Net Expenditure after reserves</t>
  </si>
  <si>
    <t>Formula Grant/NNDR</t>
  </si>
  <si>
    <t>Area Based Grant</t>
  </si>
  <si>
    <t>Transfer (from)/to Collection Fund</t>
  </si>
  <si>
    <t>Demand on Collection Fund</t>
  </si>
  <si>
    <t>Council Taxbase</t>
  </si>
  <si>
    <t>Council Tax at Band D</t>
  </si>
  <si>
    <t>Percentage Increase</t>
  </si>
  <si>
    <t>2008/09 Actual</t>
  </si>
  <si>
    <t>2008/09</t>
  </si>
  <si>
    <t>Freeze Members Allowance Budget</t>
  </si>
  <si>
    <t>Health &amp; Hsg - Loss of DCLG income</t>
  </si>
  <si>
    <t>Capital Borrowing</t>
  </si>
  <si>
    <t>National Insurance</t>
  </si>
  <si>
    <t>Causeway deal</t>
  </si>
  <si>
    <t>Concessionary Fares</t>
  </si>
  <si>
    <t>1% increase in pension costs</t>
  </si>
  <si>
    <t>Jackson Square Contract - Rent</t>
  </si>
  <si>
    <t>Reduce vacancy factor to 3%</t>
  </si>
  <si>
    <t>Bishop's Stortford bridge - maintenance</t>
  </si>
  <si>
    <t>Income Shortfall 2009/10 continuing effect</t>
  </si>
  <si>
    <t>Contingency</t>
  </si>
  <si>
    <t>Total</t>
  </si>
  <si>
    <t>OTHER  REVISIONS</t>
  </si>
  <si>
    <t xml:space="preserve">ESSENTIAL REFERENCE PAPER B </t>
  </si>
  <si>
    <t xml:space="preserve">Note </t>
  </si>
  <si>
    <t xml:space="preserve">These are specific amendments in addition to changed assumptions on pay, prices and interest rates. </t>
  </si>
  <si>
    <t xml:space="preserve">The Causeway item excludes the interest income on capital receipts </t>
  </si>
  <si>
    <t>AGENDA ITEM 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</si>
</sst>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&quot; &quot;"/>
    <numFmt numFmtId="165" formatCode="@&quot;  &quot;"/>
    <numFmt numFmtId="166" formatCode="&quot; &quot;@"/>
    <numFmt numFmtId="167" formatCode="#,##0_);\(#,##0\)"/>
  </numFmts>
  <fonts count="1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6" fontId="1" fillId="0" borderId="5" xfId="0" applyNumberFormat="1" applyFont="1" applyBorder="1" applyAlignment="1">
      <alignment vertical="center" wrapText="1"/>
    </xf>
    <xf numFmtId="37" fontId="1" fillId="0" borderId="4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vertical="center" wrapText="1"/>
    </xf>
    <xf numFmtId="37" fontId="2" fillId="0" borderId="4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left" vertical="center" wrapText="1"/>
    </xf>
    <xf numFmtId="166" fontId="2" fillId="0" borderId="5" xfId="0" applyNumberFormat="1" applyFont="1" applyBorder="1" applyAlignment="1">
      <alignment vertical="center" wrapText="1"/>
    </xf>
    <xf numFmtId="3" fontId="2" fillId="0" borderId="4" xfId="17" applyNumberFormat="1" applyFont="1" applyBorder="1" applyAlignment="1">
      <alignment horizontal="right" vertical="center" wrapText="1"/>
    </xf>
    <xf numFmtId="37" fontId="2" fillId="0" borderId="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wrapText="1"/>
    </xf>
    <xf numFmtId="166" fontId="1" fillId="0" borderId="3" xfId="0" applyNumberFormat="1" applyFont="1" applyBorder="1" applyAlignment="1">
      <alignment vertical="center" wrapText="1"/>
    </xf>
    <xf numFmtId="37" fontId="1" fillId="0" borderId="7" xfId="0" applyNumberFormat="1" applyFont="1" applyBorder="1" applyAlignment="1">
      <alignment horizontal="right" vertical="center" wrapText="1"/>
    </xf>
    <xf numFmtId="37" fontId="1" fillId="0" borderId="8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vertical="center" wrapText="1"/>
    </xf>
    <xf numFmtId="37" fontId="1" fillId="0" borderId="9" xfId="0" applyNumberFormat="1" applyFont="1" applyBorder="1" applyAlignment="1">
      <alignment horizontal="right" vertical="center" wrapText="1"/>
    </xf>
    <xf numFmtId="39" fontId="1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5" fontId="4" fillId="0" borderId="0" xfId="0" applyNumberFormat="1" applyFont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164" fontId="4" fillId="0" borderId="16" xfId="0" applyNumberFormat="1" applyFont="1" applyBorder="1" applyAlignment="1" quotePrefix="1">
      <alignment horizontal="right" vertical="center" wrapText="1"/>
    </xf>
    <xf numFmtId="165" fontId="4" fillId="0" borderId="16" xfId="0" applyNumberFormat="1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4" fontId="0" fillId="0" borderId="8" xfId="0" applyNumberFormat="1" applyBorder="1" applyAlignment="1">
      <alignment horizontal="right" vertical="center" wrapText="1"/>
    </xf>
    <xf numFmtId="37" fontId="0" fillId="0" borderId="4" xfId="0" applyNumberFormat="1" applyBorder="1" applyAlignment="1">
      <alignment horizontal="right" vertical="center" wrapText="1"/>
    </xf>
    <xf numFmtId="167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4" fontId="0" fillId="0" borderId="12" xfId="0" applyNumberFormat="1" applyBorder="1" applyAlignment="1">
      <alignment horizontal="right" vertical="center" wrapText="1"/>
    </xf>
    <xf numFmtId="37" fontId="0" fillId="0" borderId="14" xfId="0" applyNumberFormat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65" fontId="0" fillId="0" borderId="4" xfId="0" applyNumberFormat="1" applyBorder="1" applyAlignment="1">
      <alignment horizontal="center" vertical="center" wrapText="1"/>
    </xf>
    <xf numFmtId="37" fontId="5" fillId="0" borderId="4" xfId="0" applyNumberFormat="1" applyFont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/>
    </xf>
    <xf numFmtId="164" fontId="0" fillId="0" borderId="7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center" vertical="center" wrapText="1"/>
    </xf>
    <xf numFmtId="37" fontId="5" fillId="0" borderId="14" xfId="0" applyNumberFormat="1" applyFont="1" applyBorder="1" applyAlignment="1">
      <alignment horizontal="right" vertical="center" wrapText="1"/>
    </xf>
    <xf numFmtId="37" fontId="5" fillId="0" borderId="6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7" fontId="4" fillId="0" borderId="19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an.madin\Local%20Settings\Temporary%20Internet%20Files\OLK68\Model%20November%2009%20with%20changes%2017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Summary"/>
      <sheetName val="Sub-Summary"/>
      <sheetName val="Data Table"/>
      <sheetName val="Known Changes"/>
      <sheetName val="Appropriations"/>
      <sheetName val="Interest"/>
      <sheetName val="Formula Grant"/>
      <sheetName val="Tax Base"/>
      <sheetName val="CEx &amp; PAs"/>
      <sheetName val="Strategic"/>
      <sheetName val="Director NB"/>
      <sheetName val="Plan &amp; BC"/>
      <sheetName val="Health &amp; Hsg"/>
      <sheetName val="Comm Safety"/>
      <sheetName val="director CC"/>
      <sheetName val="Environment"/>
      <sheetName val="Customer &amp; New Media"/>
      <sheetName val="Cultural"/>
      <sheetName val="Director IS"/>
      <sheetName val="HR"/>
      <sheetName val="Business"/>
      <sheetName val="Revs &amp; Bens"/>
      <sheetName val="Financial"/>
      <sheetName val="Democratic"/>
      <sheetName val="programme"/>
      <sheetName val="Other"/>
      <sheetName val="Savings from 0910 model"/>
      <sheetName val="One Off Savings 0910 model"/>
      <sheetName val="SI 0910 model"/>
      <sheetName val="Growth 0910 model"/>
      <sheetName val="Reserves"/>
    </sheetNames>
    <sheetDataSet>
      <sheetData sheetId="1">
        <row r="28">
          <cell r="B28">
            <v>19188.58199</v>
          </cell>
          <cell r="C28">
            <v>19604.614999999998</v>
          </cell>
          <cell r="D28">
            <v>19694.705385000005</v>
          </cell>
          <cell r="E28">
            <v>20352.553869675</v>
          </cell>
          <cell r="F28">
            <v>21114.46510429769</v>
          </cell>
          <cell r="G28">
            <v>21928.39334641877</v>
          </cell>
        </row>
        <row r="30">
          <cell r="B30">
            <v>700</v>
          </cell>
          <cell r="C30">
            <v>676</v>
          </cell>
          <cell r="D30">
            <v>662</v>
          </cell>
          <cell r="E30">
            <v>662</v>
          </cell>
          <cell r="F30">
            <v>662</v>
          </cell>
          <cell r="G30">
            <v>662</v>
          </cell>
        </row>
        <row r="31">
          <cell r="B31">
            <v>-5026</v>
          </cell>
          <cell r="C31">
            <v>-2200</v>
          </cell>
          <cell r="D31">
            <v>-1842.5</v>
          </cell>
          <cell r="E31">
            <v>-2310</v>
          </cell>
          <cell r="F31">
            <v>-2560</v>
          </cell>
          <cell r="G31">
            <v>-2560</v>
          </cell>
        </row>
        <row r="33">
          <cell r="B33">
            <v>270</v>
          </cell>
          <cell r="C33">
            <v>505</v>
          </cell>
          <cell r="D33">
            <v>505</v>
          </cell>
          <cell r="E33">
            <v>505</v>
          </cell>
          <cell r="F33">
            <v>505</v>
          </cell>
          <cell r="G33">
            <v>505</v>
          </cell>
        </row>
        <row r="34">
          <cell r="D34">
            <v>1081</v>
          </cell>
          <cell r="E34">
            <v>1437</v>
          </cell>
          <cell r="F34">
            <v>1517</v>
          </cell>
          <cell r="G34">
            <v>1444</v>
          </cell>
        </row>
        <row r="35">
          <cell r="B35">
            <v>738</v>
          </cell>
          <cell r="C35">
            <v>270</v>
          </cell>
          <cell r="D35">
            <v>249</v>
          </cell>
          <cell r="E35">
            <v>249</v>
          </cell>
          <cell r="F35">
            <v>249</v>
          </cell>
          <cell r="G35">
            <v>249</v>
          </cell>
        </row>
        <row r="36">
          <cell r="B36">
            <v>1178</v>
          </cell>
          <cell r="C36">
            <v>-1300</v>
          </cell>
          <cell r="D36">
            <v>-778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-289</v>
          </cell>
          <cell r="C37">
            <v>-386</v>
          </cell>
          <cell r="D37">
            <v>-165.3</v>
          </cell>
          <cell r="E37">
            <v>-137.7</v>
          </cell>
          <cell r="G37">
            <v>0</v>
          </cell>
        </row>
        <row r="38">
          <cell r="C38">
            <v>24</v>
          </cell>
          <cell r="F38">
            <v>0</v>
          </cell>
          <cell r="G38">
            <v>0</v>
          </cell>
        </row>
        <row r="39">
          <cell r="D39">
            <v>-1049.334</v>
          </cell>
          <cell r="E39">
            <v>-1049.334</v>
          </cell>
          <cell r="F39">
            <v>-1049.334</v>
          </cell>
          <cell r="G39">
            <v>-1049.334</v>
          </cell>
        </row>
        <row r="40">
          <cell r="E40">
            <v>-427.17</v>
          </cell>
          <cell r="F40">
            <v>-427.17</v>
          </cell>
          <cell r="G40">
            <v>-427.17</v>
          </cell>
        </row>
        <row r="41">
          <cell r="F41">
            <v>-439</v>
          </cell>
          <cell r="G41">
            <v>-439</v>
          </cell>
        </row>
        <row r="42">
          <cell r="G42">
            <v>-444</v>
          </cell>
        </row>
        <row r="44">
          <cell r="D44">
            <v>-270</v>
          </cell>
          <cell r="E44">
            <v>-250</v>
          </cell>
          <cell r="F44">
            <v>-20</v>
          </cell>
          <cell r="G44">
            <v>0</v>
          </cell>
        </row>
        <row r="46">
          <cell r="D46">
            <v>292.5</v>
          </cell>
          <cell r="E46">
            <v>292.5</v>
          </cell>
          <cell r="F46">
            <v>292.5</v>
          </cell>
          <cell r="G46">
            <v>292.5</v>
          </cell>
        </row>
        <row r="47">
          <cell r="E47">
            <v>91</v>
          </cell>
          <cell r="F47">
            <v>91</v>
          </cell>
          <cell r="G47">
            <v>91</v>
          </cell>
        </row>
        <row r="48">
          <cell r="F48">
            <v>35</v>
          </cell>
          <cell r="G48">
            <v>35</v>
          </cell>
        </row>
        <row r="49">
          <cell r="G49">
            <v>25</v>
          </cell>
        </row>
        <row r="51">
          <cell r="D51">
            <v>36</v>
          </cell>
          <cell r="E51">
            <v>21</v>
          </cell>
          <cell r="F51">
            <v>0</v>
          </cell>
          <cell r="G51">
            <v>0</v>
          </cell>
        </row>
        <row r="53">
          <cell r="B53">
            <v>34</v>
          </cell>
          <cell r="C53">
            <v>26</v>
          </cell>
          <cell r="D53">
            <v>26</v>
          </cell>
          <cell r="E53">
            <v>26</v>
          </cell>
          <cell r="F53">
            <v>26</v>
          </cell>
          <cell r="G53">
            <v>26</v>
          </cell>
        </row>
        <row r="54">
          <cell r="C54">
            <v>-184</v>
          </cell>
          <cell r="D54">
            <v>90</v>
          </cell>
          <cell r="E54">
            <v>26</v>
          </cell>
          <cell r="F54">
            <v>0</v>
          </cell>
          <cell r="G54">
            <v>0</v>
          </cell>
        </row>
        <row r="55">
          <cell r="B55">
            <v>20</v>
          </cell>
          <cell r="C55">
            <v>-30</v>
          </cell>
          <cell r="D55">
            <v>-2</v>
          </cell>
          <cell r="E55">
            <v>20</v>
          </cell>
          <cell r="F55">
            <v>40</v>
          </cell>
          <cell r="G55">
            <v>40</v>
          </cell>
        </row>
        <row r="57">
          <cell r="D57">
            <v>-153</v>
          </cell>
          <cell r="E57">
            <v>-314</v>
          </cell>
          <cell r="F57">
            <v>-483</v>
          </cell>
          <cell r="G57">
            <v>-661</v>
          </cell>
        </row>
        <row r="59">
          <cell r="D59">
            <v>-98</v>
          </cell>
          <cell r="E59">
            <v>-200</v>
          </cell>
          <cell r="F59">
            <v>-306</v>
          </cell>
          <cell r="G59">
            <v>-415</v>
          </cell>
        </row>
        <row r="60">
          <cell r="D60">
            <v>-736</v>
          </cell>
          <cell r="E60">
            <v>-1457</v>
          </cell>
          <cell r="F60">
            <v>-1698</v>
          </cell>
          <cell r="G60">
            <v>-1722</v>
          </cell>
        </row>
        <row r="66">
          <cell r="B66">
            <v>-8100.63986</v>
          </cell>
          <cell r="C66">
            <v>-8141.143</v>
          </cell>
          <cell r="D66">
            <v>-8181.848</v>
          </cell>
          <cell r="E66">
            <v>-7772.7555999999995</v>
          </cell>
          <cell r="F66">
            <v>-7363.663199999999</v>
          </cell>
          <cell r="G66">
            <v>-6954.5707999999995</v>
          </cell>
        </row>
        <row r="67">
          <cell r="B67">
            <v>-23</v>
          </cell>
          <cell r="C67">
            <v>-22</v>
          </cell>
        </row>
        <row r="68">
          <cell r="B68">
            <v>20</v>
          </cell>
          <cell r="C68">
            <v>131</v>
          </cell>
        </row>
        <row r="72">
          <cell r="B72">
            <v>57952</v>
          </cell>
          <cell r="C72">
            <v>57734</v>
          </cell>
          <cell r="D72">
            <v>58022.67</v>
          </cell>
          <cell r="E72">
            <v>58312.78335</v>
          </cell>
          <cell r="F72">
            <v>58604.347266749995</v>
          </cell>
          <cell r="G72">
            <v>58897.369003083746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7" sqref="A7"/>
    </sheetView>
  </sheetViews>
  <sheetFormatPr defaultColWidth="9.140625" defaultRowHeight="12.75"/>
  <cols>
    <col min="1" max="1" width="64.57421875" style="0" customWidth="1"/>
    <col min="2" max="2" width="11.421875" style="0" bestFit="1" customWidth="1"/>
    <col min="3" max="3" width="11.421875" style="0" customWidth="1"/>
    <col min="4" max="4" width="11.28125" style="0" customWidth="1"/>
    <col min="5" max="6" width="11.140625" style="0" customWidth="1"/>
    <col min="7" max="7" width="11.28125" style="0" customWidth="1"/>
  </cols>
  <sheetData>
    <row r="1" ht="12.75">
      <c r="E1" s="76" t="s">
        <v>51</v>
      </c>
    </row>
    <row r="2" ht="13.5" thickBot="1">
      <c r="E2" s="76" t="s">
        <v>55</v>
      </c>
    </row>
    <row r="3" spans="1:8" ht="18.75" thickBot="1">
      <c r="A3" s="78" t="s">
        <v>0</v>
      </c>
      <c r="B3" s="79"/>
      <c r="C3" s="79"/>
      <c r="D3" s="79"/>
      <c r="E3" s="79"/>
      <c r="F3" s="79"/>
      <c r="G3" s="79"/>
      <c r="H3" s="1"/>
    </row>
    <row r="4" spans="1:8" ht="18.75" thickBot="1">
      <c r="A4" s="78" t="s">
        <v>1</v>
      </c>
      <c r="B4" s="79"/>
      <c r="C4" s="79"/>
      <c r="D4" s="79"/>
      <c r="E4" s="79"/>
      <c r="F4" s="79"/>
      <c r="G4" s="79"/>
      <c r="H4" s="2"/>
    </row>
    <row r="5" spans="1:8" ht="36">
      <c r="A5" s="3"/>
      <c r="B5" s="4" t="s">
        <v>35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2"/>
    </row>
    <row r="6" spans="1:8" ht="18" customHeight="1">
      <c r="A6" s="6"/>
      <c r="B6" s="7"/>
      <c r="C6" s="7" t="s">
        <v>7</v>
      </c>
      <c r="D6" s="7" t="s">
        <v>7</v>
      </c>
      <c r="E6" s="7" t="s">
        <v>7</v>
      </c>
      <c r="F6" s="7" t="s">
        <v>7</v>
      </c>
      <c r="G6" s="7" t="s">
        <v>7</v>
      </c>
      <c r="H6" s="2"/>
    </row>
    <row r="7" spans="1:8" ht="18">
      <c r="A7" s="6"/>
      <c r="B7" s="7"/>
      <c r="C7" s="7"/>
      <c r="D7" s="7"/>
      <c r="E7" s="7"/>
      <c r="F7" s="7"/>
      <c r="G7" s="7"/>
      <c r="H7" s="2"/>
    </row>
    <row r="8" spans="1:8" ht="18" customHeight="1">
      <c r="A8" s="8" t="s">
        <v>8</v>
      </c>
      <c r="B8" s="9">
        <f>'[1]Sub-Summary'!B28</f>
        <v>19188.58199</v>
      </c>
      <c r="C8" s="9">
        <f>'[1]Sub-Summary'!C28</f>
        <v>19604.614999999998</v>
      </c>
      <c r="D8" s="9">
        <f>'[1]Sub-Summary'!D28</f>
        <v>19694.705385000005</v>
      </c>
      <c r="E8" s="9">
        <f>'[1]Sub-Summary'!E28</f>
        <v>20352.553869675</v>
      </c>
      <c r="F8" s="9">
        <f>'[1]Sub-Summary'!F28</f>
        <v>21114.46510429769</v>
      </c>
      <c r="G8" s="9">
        <f>'[1]Sub-Summary'!G28</f>
        <v>21928.39334641877</v>
      </c>
      <c r="H8" s="2"/>
    </row>
    <row r="9" spans="1:8" ht="18" customHeight="1">
      <c r="A9" s="10" t="s">
        <v>9</v>
      </c>
      <c r="B9" s="11">
        <f>'[1]Sub-Summary'!B30</f>
        <v>700</v>
      </c>
      <c r="C9" s="11">
        <f>'[1]Sub-Summary'!C30</f>
        <v>676</v>
      </c>
      <c r="D9" s="11">
        <f>'[1]Sub-Summary'!D30</f>
        <v>662</v>
      </c>
      <c r="E9" s="11">
        <f>'[1]Sub-Summary'!E30</f>
        <v>662</v>
      </c>
      <c r="F9" s="11">
        <f>'[1]Sub-Summary'!F30</f>
        <v>662</v>
      </c>
      <c r="G9" s="11">
        <f>'[1]Sub-Summary'!G30</f>
        <v>662</v>
      </c>
      <c r="H9" s="2"/>
    </row>
    <row r="10" spans="1:8" ht="18" customHeight="1">
      <c r="A10" s="10" t="s">
        <v>10</v>
      </c>
      <c r="B10" s="11">
        <f>'[1]Sub-Summary'!B31</f>
        <v>-5026</v>
      </c>
      <c r="C10" s="11">
        <f>'[1]Sub-Summary'!C31</f>
        <v>-2200</v>
      </c>
      <c r="D10" s="11">
        <f>'[1]Sub-Summary'!D31</f>
        <v>-1842.5</v>
      </c>
      <c r="E10" s="11">
        <f>'[1]Sub-Summary'!E31</f>
        <v>-2310</v>
      </c>
      <c r="F10" s="11">
        <f>'[1]Sub-Summary'!F31</f>
        <v>-2560</v>
      </c>
      <c r="G10" s="11">
        <f>'[1]Sub-Summary'!G31</f>
        <v>-2560</v>
      </c>
      <c r="H10" s="2"/>
    </row>
    <row r="11" spans="1:8" ht="18" customHeight="1">
      <c r="A11" s="10" t="s">
        <v>11</v>
      </c>
      <c r="B11" s="11">
        <f>'[1]Sub-Summary'!B33</f>
        <v>270</v>
      </c>
      <c r="C11" s="11">
        <f>'[1]Sub-Summary'!C33</f>
        <v>505</v>
      </c>
      <c r="D11" s="11">
        <f>'[1]Sub-Summary'!D33</f>
        <v>505</v>
      </c>
      <c r="E11" s="11">
        <f>'[1]Sub-Summary'!E33</f>
        <v>505</v>
      </c>
      <c r="F11" s="11">
        <f>'[1]Sub-Summary'!F33</f>
        <v>505</v>
      </c>
      <c r="G11" s="11">
        <f>'[1]Sub-Summary'!G33</f>
        <v>505</v>
      </c>
      <c r="H11" s="2"/>
    </row>
    <row r="12" spans="1:8" ht="18" customHeight="1">
      <c r="A12" s="12" t="s">
        <v>12</v>
      </c>
      <c r="B12" s="11"/>
      <c r="C12" s="11"/>
      <c r="D12" s="11">
        <f>SUM('[1]Sub-Summary'!D57+'[1]Sub-Summary'!D58+'[1]Sub-Summary'!D59)</f>
        <v>-251</v>
      </c>
      <c r="E12" s="11">
        <f>SUM('[1]Sub-Summary'!E57+'[1]Sub-Summary'!E58+'[1]Sub-Summary'!E59)</f>
        <v>-514</v>
      </c>
      <c r="F12" s="11">
        <f>SUM('[1]Sub-Summary'!F57+'[1]Sub-Summary'!F58+'[1]Sub-Summary'!F59)</f>
        <v>-789</v>
      </c>
      <c r="G12" s="11">
        <f>SUM('[1]Sub-Summary'!G57+'[1]Sub-Summary'!G58+'[1]Sub-Summary'!G59)</f>
        <v>-1076</v>
      </c>
      <c r="H12" s="2"/>
    </row>
    <row r="13" spans="1:8" ht="18" customHeight="1">
      <c r="A13" s="10" t="s">
        <v>13</v>
      </c>
      <c r="B13" s="11"/>
      <c r="C13" s="11"/>
      <c r="D13" s="11">
        <f>SUM('[1]Sub-Summary'!D46:D49)</f>
        <v>292.5</v>
      </c>
      <c r="E13" s="11">
        <f>SUM('[1]Sub-Summary'!E46:E49)</f>
        <v>383.5</v>
      </c>
      <c r="F13" s="11">
        <f>SUM('[1]Sub-Summary'!F46:F49)</f>
        <v>418.5</v>
      </c>
      <c r="G13" s="11">
        <f>SUM('[1]Sub-Summary'!G46:G49)</f>
        <v>443.5</v>
      </c>
      <c r="H13" s="2"/>
    </row>
    <row r="14" spans="1:8" ht="18" customHeight="1">
      <c r="A14" s="13" t="s">
        <v>14</v>
      </c>
      <c r="B14" s="11"/>
      <c r="C14" s="11"/>
      <c r="D14" s="11">
        <f>'[1]Sub-Summary'!D51</f>
        <v>36</v>
      </c>
      <c r="E14" s="11">
        <f>'[1]Sub-Summary'!E51</f>
        <v>21</v>
      </c>
      <c r="F14" s="11">
        <f>'[1]Sub-Summary'!F51</f>
        <v>0</v>
      </c>
      <c r="G14" s="11">
        <f>'[1]Sub-Summary'!G51</f>
        <v>0</v>
      </c>
      <c r="H14" s="2"/>
    </row>
    <row r="15" spans="1:8" ht="18" customHeight="1">
      <c r="A15" s="13" t="s">
        <v>15</v>
      </c>
      <c r="B15" s="11"/>
      <c r="C15" s="11"/>
      <c r="D15" s="14">
        <f>SUM('[1]Sub-Summary'!D39:D42)</f>
        <v>-1049.334</v>
      </c>
      <c r="E15" s="14">
        <f>SUM('[1]Sub-Summary'!E39:E42)</f>
        <v>-1476.5040000000001</v>
      </c>
      <c r="F15" s="14">
        <f>SUM('[1]Sub-Summary'!F39:F42)</f>
        <v>-1915.5040000000001</v>
      </c>
      <c r="G15" s="14">
        <f>SUM('[1]Sub-Summary'!G39:G42)</f>
        <v>-2359.504</v>
      </c>
      <c r="H15" s="2"/>
    </row>
    <row r="16" spans="1:8" ht="18" customHeight="1">
      <c r="A16" s="10" t="s">
        <v>16</v>
      </c>
      <c r="B16" s="11"/>
      <c r="C16" s="11"/>
      <c r="D16" s="14">
        <f>'[1]Sub-Summary'!D44</f>
        <v>-270</v>
      </c>
      <c r="E16" s="14">
        <f>'[1]Sub-Summary'!E44</f>
        <v>-250</v>
      </c>
      <c r="F16" s="14">
        <f>'[1]Sub-Summary'!F44</f>
        <v>-20</v>
      </c>
      <c r="G16" s="14">
        <f>'[1]Sub-Summary'!G44</f>
        <v>0</v>
      </c>
      <c r="H16" s="2"/>
    </row>
    <row r="17" spans="1:8" ht="18" customHeight="1">
      <c r="A17" s="10" t="s">
        <v>17</v>
      </c>
      <c r="B17" s="15"/>
      <c r="C17" s="15"/>
      <c r="D17" s="15">
        <f>'[1]Sub-Summary'!D34</f>
        <v>1081</v>
      </c>
      <c r="E17" s="15">
        <f>'[1]Sub-Summary'!E34</f>
        <v>1437</v>
      </c>
      <c r="F17" s="15">
        <f>'[1]Sub-Summary'!F34</f>
        <v>1517</v>
      </c>
      <c r="G17" s="15">
        <f>'[1]Sub-Summary'!G34</f>
        <v>1444</v>
      </c>
      <c r="H17" s="2"/>
    </row>
    <row r="18" spans="1:8" ht="18" customHeight="1">
      <c r="A18" s="16" t="s">
        <v>18</v>
      </c>
      <c r="B18" s="15"/>
      <c r="C18" s="15"/>
      <c r="D18" s="15">
        <f>'[1]Sub-Summary'!D60</f>
        <v>-736</v>
      </c>
      <c r="E18" s="15">
        <f>'[1]Sub-Summary'!E60</f>
        <v>-1457</v>
      </c>
      <c r="F18" s="15">
        <f>'[1]Sub-Summary'!F60</f>
        <v>-1698</v>
      </c>
      <c r="G18" s="15">
        <f>'[1]Sub-Summary'!G60</f>
        <v>-1722</v>
      </c>
      <c r="H18" s="2"/>
    </row>
    <row r="19" spans="1:8" ht="18" customHeight="1">
      <c r="A19" s="10" t="s">
        <v>19</v>
      </c>
      <c r="B19" s="11" t="s">
        <v>20</v>
      </c>
      <c r="C19" s="11">
        <f>'[1]Sub-Summary'!C38</f>
        <v>24</v>
      </c>
      <c r="D19" s="11">
        <f>'[1]Sub-Summary'!D38</f>
        <v>0</v>
      </c>
      <c r="E19" s="11"/>
      <c r="F19" s="11">
        <f>'[1]Sub-Summary'!F38</f>
        <v>0</v>
      </c>
      <c r="G19" s="11">
        <f>'[1]Sub-Summary'!G38</f>
        <v>0</v>
      </c>
      <c r="H19" s="2"/>
    </row>
    <row r="20" spans="1:8" ht="18" customHeight="1">
      <c r="A20" s="10" t="s">
        <v>21</v>
      </c>
      <c r="B20" s="15">
        <f>'[1]Sub-Summary'!B53</f>
        <v>34</v>
      </c>
      <c r="C20" s="15">
        <f>'[1]Sub-Summary'!C53</f>
        <v>26</v>
      </c>
      <c r="D20" s="15">
        <f>'[1]Sub-Summary'!D53</f>
        <v>26</v>
      </c>
      <c r="E20" s="15">
        <f>'[1]Sub-Summary'!E53</f>
        <v>26</v>
      </c>
      <c r="F20" s="15">
        <f>'[1]Sub-Summary'!F53</f>
        <v>26</v>
      </c>
      <c r="G20" s="15">
        <f>'[1]Sub-Summary'!G53</f>
        <v>26</v>
      </c>
      <c r="H20" s="2"/>
    </row>
    <row r="21" spans="1:8" ht="18" customHeight="1">
      <c r="A21" s="17" t="s">
        <v>22</v>
      </c>
      <c r="B21" s="18">
        <f aca="true" t="shared" si="0" ref="B21:G21">SUM(B8:B20)</f>
        <v>15166.581989999999</v>
      </c>
      <c r="C21" s="18">
        <f t="shared" si="0"/>
        <v>18635.614999999998</v>
      </c>
      <c r="D21" s="18">
        <f t="shared" si="0"/>
        <v>18148.371385000006</v>
      </c>
      <c r="E21" s="18">
        <f t="shared" si="0"/>
        <v>17379.549869675</v>
      </c>
      <c r="F21" s="18">
        <f t="shared" si="0"/>
        <v>17260.46110429769</v>
      </c>
      <c r="G21" s="18">
        <f t="shared" si="0"/>
        <v>17291.389346418768</v>
      </c>
      <c r="H21" s="2"/>
    </row>
    <row r="22" spans="1:8" ht="18" customHeight="1">
      <c r="A22" s="10" t="s">
        <v>23</v>
      </c>
      <c r="B22" s="11">
        <f>'[1]Sub-Summary'!B35+'[1]Sub-Summary'!B37</f>
        <v>449</v>
      </c>
      <c r="C22" s="11">
        <f>'[1]Sub-Summary'!C35+'[1]Sub-Summary'!C37</f>
        <v>-116</v>
      </c>
      <c r="D22" s="11">
        <f>'[1]Sub-Summary'!D35+'[1]Sub-Summary'!D37</f>
        <v>83.69999999999999</v>
      </c>
      <c r="E22" s="11">
        <f>'[1]Sub-Summary'!E35+'[1]Sub-Summary'!E37</f>
        <v>111.30000000000001</v>
      </c>
      <c r="F22" s="11">
        <f>'[1]Sub-Summary'!F35+'[1]Sub-Summary'!F37</f>
        <v>249</v>
      </c>
      <c r="G22" s="11">
        <f>'[1]Sub-Summary'!G35+'[1]Sub-Summary'!G37</f>
        <v>249</v>
      </c>
      <c r="H22" s="2"/>
    </row>
    <row r="23" spans="1:8" ht="18" customHeight="1">
      <c r="A23" s="10" t="s">
        <v>24</v>
      </c>
      <c r="B23" s="11">
        <f>'[1]Sub-Summary'!B36</f>
        <v>1178</v>
      </c>
      <c r="C23" s="11">
        <f>'[1]Sub-Summary'!C36</f>
        <v>-1300</v>
      </c>
      <c r="D23" s="11">
        <f>'[1]Sub-Summary'!D36</f>
        <v>-778</v>
      </c>
      <c r="E23" s="11">
        <f>'[1]Sub-Summary'!E36</f>
        <v>0</v>
      </c>
      <c r="F23" s="11">
        <f>'[1]Sub-Summary'!F36</f>
        <v>0</v>
      </c>
      <c r="G23" s="11">
        <f>'[1]Sub-Summary'!G36</f>
        <v>0</v>
      </c>
      <c r="H23" s="2"/>
    </row>
    <row r="24" spans="1:8" ht="18" customHeight="1">
      <c r="A24" s="10" t="s">
        <v>25</v>
      </c>
      <c r="B24" s="11">
        <f>'[1]Sub-Summary'!B54</f>
        <v>0</v>
      </c>
      <c r="C24" s="11">
        <f>'[1]Sub-Summary'!C54</f>
        <v>-184</v>
      </c>
      <c r="D24" s="11">
        <f>'[1]Sub-Summary'!D54</f>
        <v>90</v>
      </c>
      <c r="E24" s="11">
        <f>'[1]Sub-Summary'!E54</f>
        <v>26</v>
      </c>
      <c r="F24" s="9">
        <f>'[1]Sub-Summary'!F54</f>
        <v>0</v>
      </c>
      <c r="G24" s="11">
        <f>'[1]Sub-Summary'!G54</f>
        <v>0</v>
      </c>
      <c r="H24" s="2"/>
    </row>
    <row r="25" spans="1:8" ht="18" customHeight="1">
      <c r="A25" s="10" t="s">
        <v>26</v>
      </c>
      <c r="B25" s="11">
        <f>'[1]Sub-Summary'!B55</f>
        <v>20</v>
      </c>
      <c r="C25" s="11">
        <f>'[1]Sub-Summary'!C55</f>
        <v>-30</v>
      </c>
      <c r="D25" s="11">
        <f>'[1]Sub-Summary'!D55</f>
        <v>-2</v>
      </c>
      <c r="E25" s="11">
        <f>'[1]Sub-Summary'!E55</f>
        <v>20</v>
      </c>
      <c r="F25" s="11">
        <f>'[1]Sub-Summary'!F55</f>
        <v>40</v>
      </c>
      <c r="G25" s="11">
        <f>'[1]Sub-Summary'!G55</f>
        <v>40</v>
      </c>
      <c r="H25" s="2"/>
    </row>
    <row r="26" spans="1:8" ht="18" customHeight="1">
      <c r="A26" s="17" t="s">
        <v>27</v>
      </c>
      <c r="B26" s="19">
        <f>SUM(B21:B25)</f>
        <v>16813.58199</v>
      </c>
      <c r="C26" s="19">
        <f>SUM(C21:C25)-1</f>
        <v>17004.614999999998</v>
      </c>
      <c r="D26" s="19">
        <f>SUM(D21:D25)</f>
        <v>17542.071385000007</v>
      </c>
      <c r="E26" s="19">
        <f>SUM(E21:E25)</f>
        <v>17536.849869675</v>
      </c>
      <c r="F26" s="19">
        <f>SUM(F21:F25)</f>
        <v>17549.46110429769</v>
      </c>
      <c r="G26" s="19">
        <f>SUM(G21:G25)</f>
        <v>17580.389346418768</v>
      </c>
      <c r="H26" s="2"/>
    </row>
    <row r="27" spans="1:8" ht="18" customHeight="1">
      <c r="A27" s="10" t="s">
        <v>28</v>
      </c>
      <c r="B27" s="11">
        <f>'[1]Sub-Summary'!B66</f>
        <v>-8100.63986</v>
      </c>
      <c r="C27" s="11">
        <f>'[1]Sub-Summary'!C66</f>
        <v>-8141.143</v>
      </c>
      <c r="D27" s="11">
        <f>'[1]Sub-Summary'!D66</f>
        <v>-8181.848</v>
      </c>
      <c r="E27" s="11">
        <f>'[1]Sub-Summary'!E66</f>
        <v>-7772.7555999999995</v>
      </c>
      <c r="F27" s="11">
        <f>'[1]Sub-Summary'!F66</f>
        <v>-7363.663199999999</v>
      </c>
      <c r="G27" s="11">
        <f>'[1]Sub-Summary'!G66</f>
        <v>-6954.5707999999995</v>
      </c>
      <c r="H27" s="2"/>
    </row>
    <row r="28" spans="1:8" ht="18" customHeight="1">
      <c r="A28" s="20" t="s">
        <v>29</v>
      </c>
      <c r="B28" s="11">
        <f>'[1]Sub-Summary'!B67</f>
        <v>-23</v>
      </c>
      <c r="C28" s="11">
        <f>'[1]Sub-Summary'!C67</f>
        <v>-22</v>
      </c>
      <c r="D28" s="11">
        <f>'[1]Sub-Summary'!D67</f>
        <v>0</v>
      </c>
      <c r="E28" s="11">
        <f>'[1]Sub-Summary'!E67</f>
        <v>0</v>
      </c>
      <c r="F28" s="11">
        <f>'[1]Sub-Summary'!F67</f>
        <v>0</v>
      </c>
      <c r="G28" s="11">
        <f>'[1]Sub-Summary'!G67</f>
        <v>0</v>
      </c>
      <c r="H28" s="2"/>
    </row>
    <row r="29" spans="1:8" ht="18" customHeight="1">
      <c r="A29" s="10" t="s">
        <v>30</v>
      </c>
      <c r="B29" s="11">
        <f>'[1]Sub-Summary'!B68</f>
        <v>20</v>
      </c>
      <c r="C29" s="11">
        <f>'[1]Sub-Summary'!C68</f>
        <v>131</v>
      </c>
      <c r="D29" s="11">
        <f>'[1]Sub-Summary'!D68</f>
        <v>0</v>
      </c>
      <c r="E29" s="11">
        <f>'[1]Sub-Summary'!E68</f>
        <v>0</v>
      </c>
      <c r="F29" s="11">
        <f>'[1]Sub-Summary'!F68</f>
        <v>0</v>
      </c>
      <c r="G29" s="11">
        <f>'[1]Sub-Summary'!G68</f>
        <v>0</v>
      </c>
      <c r="H29" s="2"/>
    </row>
    <row r="30" spans="1:8" ht="18" customHeight="1">
      <c r="A30" s="10"/>
      <c r="B30" s="11"/>
      <c r="C30" s="11"/>
      <c r="D30" s="11"/>
      <c r="E30" s="11"/>
      <c r="F30" s="11"/>
      <c r="G30" s="11"/>
      <c r="H30" s="2"/>
    </row>
    <row r="31" spans="1:8" ht="18" customHeight="1">
      <c r="A31" s="10"/>
      <c r="B31" s="11"/>
      <c r="C31" s="11"/>
      <c r="D31" s="11"/>
      <c r="E31" s="11"/>
      <c r="F31" s="11"/>
      <c r="G31" s="11"/>
      <c r="H31" s="2"/>
    </row>
    <row r="32" spans="1:8" ht="18" customHeight="1">
      <c r="A32" s="10"/>
      <c r="B32" s="11"/>
      <c r="C32" s="11"/>
      <c r="D32" s="11"/>
      <c r="E32" s="11"/>
      <c r="F32" s="11"/>
      <c r="G32" s="11"/>
      <c r="H32" s="2"/>
    </row>
    <row r="33" spans="1:8" ht="18" customHeight="1">
      <c r="A33" s="17" t="s">
        <v>31</v>
      </c>
      <c r="B33" s="21">
        <f aca="true" t="shared" si="1" ref="B33:G33">SUM(B26:B32)</f>
        <v>8709.94213</v>
      </c>
      <c r="C33" s="21">
        <f>SUM(C26:C32)</f>
        <v>8972.471999999998</v>
      </c>
      <c r="D33" s="21">
        <f t="shared" si="1"/>
        <v>9360.223385000007</v>
      </c>
      <c r="E33" s="21">
        <f t="shared" si="1"/>
        <v>9764.094269674999</v>
      </c>
      <c r="F33" s="21">
        <f t="shared" si="1"/>
        <v>10185.797904297691</v>
      </c>
      <c r="G33" s="21">
        <f t="shared" si="1"/>
        <v>10625.818546418768</v>
      </c>
      <c r="H33" s="2"/>
    </row>
    <row r="34" spans="1:8" ht="18" customHeight="1">
      <c r="A34" s="10"/>
      <c r="B34" s="11"/>
      <c r="C34" s="11"/>
      <c r="D34" s="11"/>
      <c r="E34" s="11"/>
      <c r="F34" s="11"/>
      <c r="G34" s="11"/>
      <c r="H34" s="2"/>
    </row>
    <row r="35" spans="1:8" ht="18" customHeight="1">
      <c r="A35" s="10" t="s">
        <v>32</v>
      </c>
      <c r="B35" s="15">
        <f>'[1]Sub-Summary'!B72</f>
        <v>57952</v>
      </c>
      <c r="C35" s="15">
        <f>'[1]Sub-Summary'!C72</f>
        <v>57734</v>
      </c>
      <c r="D35" s="15">
        <f>'[1]Sub-Summary'!D72</f>
        <v>58022.67</v>
      </c>
      <c r="E35" s="15">
        <f>'[1]Sub-Summary'!E72</f>
        <v>58312.78335</v>
      </c>
      <c r="F35" s="15">
        <f>'[1]Sub-Summary'!F72</f>
        <v>58604.347266749995</v>
      </c>
      <c r="G35" s="15">
        <f>'[1]Sub-Summary'!G72</f>
        <v>58897.369003083746</v>
      </c>
      <c r="H35" s="2"/>
    </row>
    <row r="36" spans="1:8" ht="18" customHeight="1">
      <c r="A36" s="10"/>
      <c r="B36" s="11"/>
      <c r="C36" s="11"/>
      <c r="D36" s="11"/>
      <c r="E36" s="11"/>
      <c r="F36" s="11"/>
      <c r="G36" s="11"/>
      <c r="H36" s="2"/>
    </row>
    <row r="37" spans="1:8" ht="18" customHeight="1">
      <c r="A37" s="17" t="s">
        <v>33</v>
      </c>
      <c r="B37" s="22">
        <f>+B33/B35*1000+0.02</f>
        <v>150.31579876449476</v>
      </c>
      <c r="C37" s="22">
        <f>+C33/C35*1000</f>
        <v>155.4105379845498</v>
      </c>
      <c r="D37" s="22">
        <f>+D33/D35*1000</f>
        <v>161.32010789920574</v>
      </c>
      <c r="E37" s="22">
        <f>+E33/E35*1000</f>
        <v>167.44346108587868</v>
      </c>
      <c r="F37" s="22">
        <f>+F33/F35*1000</f>
        <v>173.8061829770903</v>
      </c>
      <c r="G37" s="22">
        <f>+G33/G35*1000</f>
        <v>180.41244840431534</v>
      </c>
      <c r="H37" s="2"/>
    </row>
    <row r="38" spans="1:8" ht="18" customHeight="1" thickBot="1">
      <c r="A38" s="23"/>
      <c r="B38" s="24"/>
      <c r="C38" s="24"/>
      <c r="D38" s="24"/>
      <c r="E38" s="24"/>
      <c r="F38" s="24"/>
      <c r="G38" s="24"/>
      <c r="H38" s="2"/>
    </row>
    <row r="39" spans="1:8" ht="18" customHeight="1">
      <c r="A39" s="2"/>
      <c r="B39" s="2"/>
      <c r="C39" s="2"/>
      <c r="D39" s="2"/>
      <c r="E39" s="2"/>
      <c r="F39" s="2"/>
      <c r="G39" s="2"/>
      <c r="H39" s="2"/>
    </row>
    <row r="40" spans="1:8" ht="18" customHeight="1">
      <c r="A40" s="25" t="s">
        <v>34</v>
      </c>
      <c r="B40" s="26"/>
      <c r="C40" s="26">
        <f>(+C37-B37)/B37+0.01%</f>
        <v>0.03399357114774839</v>
      </c>
      <c r="D40" s="26">
        <f>(+D37-C37)/C37</f>
        <v>0.038025541840949355</v>
      </c>
      <c r="E40" s="26">
        <f>(+E37-D37)/D37</f>
        <v>0.03795778013301894</v>
      </c>
      <c r="F40" s="26">
        <f>(+F37-E37)/E37</f>
        <v>0.03799922582792459</v>
      </c>
      <c r="G40" s="26">
        <f>(+G37-F37)/F37</f>
        <v>0.03800938099017938</v>
      </c>
      <c r="H40" s="2"/>
    </row>
    <row r="41" spans="1:8" ht="18">
      <c r="A41" s="80"/>
      <c r="B41" s="80"/>
      <c r="C41" s="80"/>
      <c r="D41" s="80"/>
      <c r="E41" s="80"/>
      <c r="F41" s="80"/>
      <c r="G41" s="27"/>
      <c r="H41" s="2"/>
    </row>
    <row r="42" spans="1:7" ht="12.75">
      <c r="A42" s="28"/>
      <c r="B42" s="28"/>
      <c r="C42" s="28"/>
      <c r="D42" s="28"/>
      <c r="E42" s="28"/>
      <c r="F42" s="28"/>
      <c r="G42" s="28"/>
    </row>
  </sheetData>
  <mergeCells count="3">
    <mergeCell ref="A3:G3"/>
    <mergeCell ref="A4:G4"/>
    <mergeCell ref="A41:F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F2" sqref="F2"/>
    </sheetView>
  </sheetViews>
  <sheetFormatPr defaultColWidth="9.140625" defaultRowHeight="12.75"/>
  <cols>
    <col min="2" max="2" width="43.57421875" style="0" bestFit="1" customWidth="1"/>
    <col min="3" max="8" width="12.7109375" style="0" customWidth="1"/>
  </cols>
  <sheetData>
    <row r="1" ht="15">
      <c r="F1" s="77" t="s">
        <v>51</v>
      </c>
    </row>
    <row r="2" ht="15">
      <c r="F2" s="77" t="s">
        <v>55</v>
      </c>
    </row>
    <row r="3" spans="1:8" ht="15.75">
      <c r="A3" s="81" t="s">
        <v>50</v>
      </c>
      <c r="B3" s="82"/>
      <c r="C3" s="82"/>
      <c r="D3" s="82"/>
      <c r="E3" s="82"/>
      <c r="F3" s="82"/>
      <c r="G3" s="82"/>
      <c r="H3" s="83"/>
    </row>
    <row r="4" spans="1:8" ht="12.75">
      <c r="A4" s="33"/>
      <c r="B4" s="34"/>
      <c r="C4" s="34"/>
      <c r="D4" s="34"/>
      <c r="E4" s="34"/>
      <c r="F4" s="34"/>
      <c r="G4" s="34"/>
      <c r="H4" s="35"/>
    </row>
    <row r="5" spans="1:8" ht="12.75">
      <c r="A5" s="36"/>
      <c r="B5" s="29"/>
      <c r="C5" s="29"/>
      <c r="D5" s="29"/>
      <c r="E5" s="29"/>
      <c r="F5" s="29"/>
      <c r="G5" s="29"/>
      <c r="H5" s="37"/>
    </row>
    <row r="6" spans="1:8" ht="15.75">
      <c r="A6" s="38"/>
      <c r="B6" s="39"/>
      <c r="C6" s="40" t="s">
        <v>36</v>
      </c>
      <c r="D6" s="30" t="s">
        <v>2</v>
      </c>
      <c r="E6" s="41" t="s">
        <v>3</v>
      </c>
      <c r="F6" s="41" t="s">
        <v>4</v>
      </c>
      <c r="G6" s="41" t="s">
        <v>5</v>
      </c>
      <c r="H6" s="42" t="s">
        <v>6</v>
      </c>
    </row>
    <row r="7" spans="1:8" ht="12.75">
      <c r="A7" s="33"/>
      <c r="B7" s="43"/>
      <c r="C7" s="56" t="s">
        <v>7</v>
      </c>
      <c r="D7" s="49" t="s">
        <v>7</v>
      </c>
      <c r="E7" s="49" t="s">
        <v>7</v>
      </c>
      <c r="F7" s="56" t="s">
        <v>7</v>
      </c>
      <c r="G7" s="49" t="s">
        <v>7</v>
      </c>
      <c r="H7" s="65" t="s">
        <v>7</v>
      </c>
    </row>
    <row r="8" spans="1:8" ht="12.75">
      <c r="A8" s="36"/>
      <c r="B8" s="44"/>
      <c r="C8" s="57"/>
      <c r="D8" s="50"/>
      <c r="E8" s="60"/>
      <c r="F8" s="66"/>
      <c r="G8" s="60"/>
      <c r="H8" s="37"/>
    </row>
    <row r="9" spans="1:8" ht="15">
      <c r="A9" s="36"/>
      <c r="B9" s="45" t="s">
        <v>37</v>
      </c>
      <c r="C9" s="58"/>
      <c r="D9" s="50"/>
      <c r="E9" s="61">
        <v>-13</v>
      </c>
      <c r="F9" s="67">
        <v>-14</v>
      </c>
      <c r="G9" s="61">
        <v>-14</v>
      </c>
      <c r="H9" s="68">
        <v>-14</v>
      </c>
    </row>
    <row r="10" spans="1:9" ht="15.75">
      <c r="A10" s="46"/>
      <c r="B10" s="45" t="s">
        <v>38</v>
      </c>
      <c r="C10" s="58"/>
      <c r="D10" s="51"/>
      <c r="E10" s="62"/>
      <c r="F10" s="69">
        <v>30</v>
      </c>
      <c r="G10" s="63">
        <v>30</v>
      </c>
      <c r="H10" s="70">
        <v>30</v>
      </c>
      <c r="I10" s="32"/>
    </row>
    <row r="11" spans="1:9" ht="15.75">
      <c r="A11" s="46"/>
      <c r="B11" s="45" t="s">
        <v>39</v>
      </c>
      <c r="C11" s="58"/>
      <c r="D11" s="51"/>
      <c r="E11" s="62"/>
      <c r="F11" s="69">
        <v>28</v>
      </c>
      <c r="G11" s="63">
        <v>56</v>
      </c>
      <c r="H11" s="70">
        <v>56</v>
      </c>
      <c r="I11" s="32"/>
    </row>
    <row r="12" spans="1:8" ht="15.75">
      <c r="A12" s="46"/>
      <c r="B12" s="45" t="s">
        <v>40</v>
      </c>
      <c r="C12" s="58"/>
      <c r="D12" s="52"/>
      <c r="E12" s="63"/>
      <c r="F12" s="69">
        <v>40</v>
      </c>
      <c r="G12" s="63">
        <v>40</v>
      </c>
      <c r="H12" s="70">
        <v>40</v>
      </c>
    </row>
    <row r="13" spans="1:8" ht="15.75">
      <c r="A13" s="46"/>
      <c r="B13" s="45" t="s">
        <v>41</v>
      </c>
      <c r="C13" s="58"/>
      <c r="D13" s="53"/>
      <c r="E13" s="63">
        <v>164</v>
      </c>
      <c r="F13" s="69">
        <v>281</v>
      </c>
      <c r="G13" s="63">
        <v>208</v>
      </c>
      <c r="H13" s="70">
        <v>16</v>
      </c>
    </row>
    <row r="14" spans="1:8" ht="15">
      <c r="A14" s="47"/>
      <c r="B14" s="45" t="s">
        <v>42</v>
      </c>
      <c r="C14" s="58"/>
      <c r="D14" s="53"/>
      <c r="E14" s="63">
        <v>230</v>
      </c>
      <c r="F14" s="69">
        <v>244</v>
      </c>
      <c r="G14" s="63">
        <v>259</v>
      </c>
      <c r="H14" s="70">
        <v>274</v>
      </c>
    </row>
    <row r="15" spans="1:8" ht="15">
      <c r="A15" s="47"/>
      <c r="B15" s="45" t="s">
        <v>43</v>
      </c>
      <c r="C15" s="58"/>
      <c r="D15" s="53"/>
      <c r="E15" s="63"/>
      <c r="F15" s="69"/>
      <c r="G15" s="63">
        <v>91</v>
      </c>
      <c r="H15" s="70">
        <v>182</v>
      </c>
    </row>
    <row r="16" spans="1:8" ht="15">
      <c r="A16" s="47"/>
      <c r="B16" s="45" t="s">
        <v>44</v>
      </c>
      <c r="C16" s="58"/>
      <c r="D16" s="54"/>
      <c r="E16" s="64">
        <v>50</v>
      </c>
      <c r="F16" s="71">
        <v>125</v>
      </c>
      <c r="G16" s="64">
        <v>133</v>
      </c>
      <c r="H16" s="72">
        <v>133</v>
      </c>
    </row>
    <row r="17" spans="1:8" ht="15">
      <c r="A17" s="47"/>
      <c r="B17" s="45" t="s">
        <v>45</v>
      </c>
      <c r="C17" s="58"/>
      <c r="D17" s="54"/>
      <c r="E17" s="64">
        <v>250</v>
      </c>
      <c r="F17" s="71">
        <v>250</v>
      </c>
      <c r="G17" s="64">
        <v>250</v>
      </c>
      <c r="H17" s="72">
        <v>250</v>
      </c>
    </row>
    <row r="18" spans="1:8" ht="15">
      <c r="A18" s="47"/>
      <c r="B18" s="45" t="s">
        <v>46</v>
      </c>
      <c r="C18" s="58"/>
      <c r="D18" s="54"/>
      <c r="E18" s="64">
        <v>50</v>
      </c>
      <c r="F18" s="71">
        <v>50</v>
      </c>
      <c r="G18" s="64">
        <v>50</v>
      </c>
      <c r="H18" s="72">
        <v>50</v>
      </c>
    </row>
    <row r="19" spans="1:8" ht="15">
      <c r="A19" s="47"/>
      <c r="B19" s="45" t="s">
        <v>47</v>
      </c>
      <c r="C19" s="58"/>
      <c r="D19" s="54"/>
      <c r="E19" s="63">
        <v>250</v>
      </c>
      <c r="F19" s="69">
        <v>200</v>
      </c>
      <c r="G19" s="63">
        <v>150</v>
      </c>
      <c r="H19" s="70">
        <v>100</v>
      </c>
    </row>
    <row r="20" spans="1:8" ht="15">
      <c r="A20" s="47"/>
      <c r="B20" s="45" t="s">
        <v>48</v>
      </c>
      <c r="C20" s="58"/>
      <c r="D20" s="54"/>
      <c r="E20" s="64">
        <v>100</v>
      </c>
      <c r="F20" s="71">
        <v>203</v>
      </c>
      <c r="G20" s="64">
        <v>264</v>
      </c>
      <c r="H20" s="72">
        <v>327</v>
      </c>
    </row>
    <row r="21" spans="1:8" ht="15.75">
      <c r="A21" s="46"/>
      <c r="B21" s="45"/>
      <c r="C21" s="58"/>
      <c r="D21" s="55"/>
      <c r="E21" s="52"/>
      <c r="F21" s="36"/>
      <c r="G21" s="52"/>
      <c r="H21" s="37"/>
    </row>
    <row r="22" spans="1:9" ht="15.75">
      <c r="A22" s="38"/>
      <c r="B22" s="48" t="s">
        <v>49</v>
      </c>
      <c r="C22" s="59">
        <f>SUM(C10:C21)</f>
        <v>0</v>
      </c>
      <c r="D22" s="73">
        <f>SUM(D10:D21)</f>
        <v>0</v>
      </c>
      <c r="E22" s="73">
        <f>SUM(E9:E21)</f>
        <v>1081</v>
      </c>
      <c r="F22" s="74">
        <f>SUM(F9:F21)</f>
        <v>1437</v>
      </c>
      <c r="G22" s="73">
        <f>SUM(G9:G21)</f>
        <v>1517</v>
      </c>
      <c r="H22" s="75">
        <f>SUM(H9:H21)</f>
        <v>1444</v>
      </c>
      <c r="I22" s="76"/>
    </row>
    <row r="24" ht="15">
      <c r="B24" s="31" t="s">
        <v>52</v>
      </c>
    </row>
    <row r="26" ht="12.75">
      <c r="B26" t="s">
        <v>53</v>
      </c>
    </row>
    <row r="28" ht="12.75">
      <c r="B28" t="s">
        <v>54</v>
      </c>
    </row>
  </sheetData>
  <mergeCells count="1"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Herts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alan.madin</dc:creator>
  <cp:keywords/>
  <dc:description/>
  <cp:lastModifiedBy>EHDC</cp:lastModifiedBy>
  <cp:lastPrinted>2009-11-20T09:12:48Z</cp:lastPrinted>
  <dcterms:created xsi:type="dcterms:W3CDTF">2009-11-18T17:10:30Z</dcterms:created>
  <dcterms:modified xsi:type="dcterms:W3CDTF">2009-11-20T09:13:55Z</dcterms:modified>
  <cp:category/>
  <cp:version/>
  <cp:contentType/>
  <cp:contentStatus/>
</cp:coreProperties>
</file>